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it Planning Calculator" sheetId="1" r:id="rId4"/>
    <sheet state="visible" name="Reverse Engineer Property Goal" sheetId="2" r:id="rId5"/>
    <sheet state="visible" name="Growth By Year" sheetId="3" r:id="rId6"/>
    <sheet state="visible" name="Growth By Month" sheetId="4" r:id="rId7"/>
    <sheet state="visible" name="By Marketing Source" sheetId="5" r:id="rId8"/>
    <sheet state="visible" name="Original sheet" sheetId="6" r:id="rId9"/>
  </sheets>
  <definedNames/>
  <calcPr/>
</workbook>
</file>

<file path=xl/sharedStrings.xml><?xml version="1.0" encoding="utf-8"?>
<sst xmlns="http://schemas.openxmlformats.org/spreadsheetml/2006/main" count="143" uniqueCount="88">
  <si>
    <t>Exit Planning Calculator</t>
  </si>
  <si>
    <t>Instructions for the Exit Planning Calculator</t>
  </si>
  <si>
    <t>Welcome to the Exit Planning Calculator, designed to help you reverse engineer your path to a successful $10M exit for your vacation rental management company. Follow the steps below to use this tool effectively.</t>
  </si>
  <si>
    <t>General Instructions</t>
  </si>
  <si>
    <t>Editable Fields: Only the blue cells are editable. Enter your data in these cells, and the spreadsheet will automatically calculate the results using built-in formulas.</t>
  </si>
  <si>
    <t>Navigation: Use the tabs at the bottom to navigate between different sections. Each tab serves a specific purpose in your planning process.</t>
  </si>
  <si>
    <t>Tab 1: Reverse Engineer Property Goal</t>
  </si>
  <si>
    <t>Purpose: Determine how many properties you need to manage to achieve your target exit price.</t>
  </si>
  <si>
    <t>Instructions:</t>
  </si>
  <si>
    <t>Enter your Target Exit Price (e.g., $10,000,000).</t>
  </si>
  <si>
    <t>Input your Net Margins (e.g., 30%).</t>
  </si>
  <si>
    <t>Enter your assumed Exit Multiple (e.g., 5x).</t>
  </si>
  <si>
    <t>Provide the Average Gross Booking Revenue per Property (e.g., $50,000).</t>
  </si>
  <si>
    <t>The calculator will determine the total number of properties needed to reach your target exit.</t>
  </si>
  <si>
    <t>Tab 2: Growth by Year</t>
  </si>
  <si>
    <t>Purpose: Set realistic annual growth targets and account for churn.</t>
  </si>
  <si>
    <t>Enter your starting number of properties.</t>
  </si>
  <si>
    <t>Provide your annual churn rate (e.g., 10%).</t>
  </si>
  <si>
    <t>Adjust your annual growth targets to scale your inventory over time.</t>
  </si>
  <si>
    <t>This tab will calculate your year-over-year growth trajectory to hit your property goal.</t>
  </si>
  <si>
    <t>Tab 3: Growth by Month</t>
  </si>
  <si>
    <t>Purpose: Break down annual growth targets into achievable monthly goals.</t>
  </si>
  <si>
    <t>Review the annual growth targets from the previous tab.</t>
  </si>
  <si>
    <t>This tab automatically divides the annual target into 12 monthly goals for a clear, actionable plan.</t>
  </si>
  <si>
    <t>Use this breakdown to set achievable monthly targets and track your progress.</t>
  </si>
  <si>
    <t>Tab 4: By Marketing Source</t>
  </si>
  <si>
    <t>Purpose: Reverse engineer your marketing efforts to determine how many direct mail pieces or emails you need to send each month to achieve your growth goals.</t>
  </si>
  <si>
    <t>Enter your growth target for new properties from Tab 3.</t>
  </si>
  <si>
    <t>Adjust the following inputs based on your marketing strategy:</t>
  </si>
  <si>
    <t>Response Rate for Direct Mail (e.g., 1%).</t>
  </si>
  <si>
    <t>Response Rate for Email Campaigns (e.g., 2%).</t>
  </si>
  <si>
    <t>The calculator will show how many direct mail pieces or emails you need to send per month to hit your targets.</t>
  </si>
  <si>
    <t>Tips for Success</t>
  </si>
  <si>
    <t>Review Each Tab: Start with the Reverse Engineer Property Goal tab, then progress through Growth by Year, Growth by Month, and By Marketing Source.</t>
  </si>
  <si>
    <t>Test Assumptions: Adjust your inputs (e.g., net margins, churn rate, response rates) to see how different scenarios impact your goals.</t>
  </si>
  <si>
    <t>Set Realistic Targets: Use this tool as a guide to create achievable and data-driven plans.</t>
  </si>
  <si>
    <t>With this tool, you have everything you need to reverse engineer your $10M exit strategy. For questions or feedback, feel free to reach out after the session!</t>
  </si>
  <si>
    <t>Good luck on your journey to success!</t>
  </si>
  <si>
    <t>Reverse Engineer Property Goal</t>
  </si>
  <si>
    <t>Option A</t>
  </si>
  <si>
    <t>Option B</t>
  </si>
  <si>
    <t>Target Exit Price</t>
  </si>
  <si>
    <t>Multiple</t>
  </si>
  <si>
    <t>EBITDA</t>
  </si>
  <si>
    <t>Margins</t>
  </si>
  <si>
    <t>GBR</t>
  </si>
  <si>
    <t>Avg. GBR/Prop</t>
  </si>
  <si>
    <t># Properties Required</t>
  </si>
  <si>
    <t>Blue Cells Can Be Changed</t>
  </si>
  <si>
    <t>Growth By Year</t>
  </si>
  <si>
    <t>Year</t>
  </si>
  <si>
    <t>Start of Year</t>
  </si>
  <si>
    <t>New Adds (Yr)</t>
  </si>
  <si>
    <t>Churn</t>
  </si>
  <si>
    <t>End of Year</t>
  </si>
  <si>
    <t>Annual Churn Rate (%)</t>
  </si>
  <si>
    <t>Growth By Month</t>
  </si>
  <si>
    <t>Adds/Month</t>
  </si>
  <si>
    <t>New Deals By Marketing Source</t>
  </si>
  <si>
    <t>New Properties by Year</t>
  </si>
  <si>
    <t>New Deals by Marketing Source</t>
  </si>
  <si>
    <t>Year 1</t>
  </si>
  <si>
    <t>Year 2</t>
  </si>
  <si>
    <t>Years 3-5</t>
  </si>
  <si>
    <t>Direct Mail</t>
  </si>
  <si>
    <t>Email</t>
  </si>
  <si>
    <t>Realtors</t>
  </si>
  <si>
    <t>PPC</t>
  </si>
  <si>
    <t>Referrals</t>
  </si>
  <si>
    <t>Other</t>
  </si>
  <si>
    <t>Total</t>
  </si>
  <si>
    <t>Reverse Engineer Goals (Direct Mail)</t>
  </si>
  <si>
    <t>Reverse Engineer Goals (Email)</t>
  </si>
  <si>
    <t>Direct Mail Annual Goal</t>
  </si>
  <si>
    <t>Email Annual Goal</t>
  </si>
  <si>
    <t>Close Rate</t>
  </si>
  <si>
    <t>Leads</t>
  </si>
  <si>
    <t>Appointments Scheduled</t>
  </si>
  <si>
    <t>Response Rate</t>
  </si>
  <si>
    <t>Appointment Scheduled Rate</t>
  </si>
  <si>
    <t>Direct Mail Pieces (Yr)</t>
  </si>
  <si>
    <t>Responses Needed</t>
  </si>
  <si>
    <t>Direct Mail Pieces (Month)</t>
  </si>
  <si>
    <t>Email Sends (Yr)</t>
  </si>
  <si>
    <t>Email Sends (Month)</t>
  </si>
  <si>
    <t># Properties</t>
  </si>
  <si>
    <t xml:space="preserve">Direct Mail </t>
  </si>
  <si>
    <t>Conversion Rate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</si>
</sst>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0.0"/>
    <numFmt numFmtId="166" formatCode="0.0%"/>
  </numFmts>
  <fonts count="8">
    <font>
      <sz val="10.0"/>
      <color rgb="FF000000"/>
      <name val="Arial"/>
      <scheme val="minor"/>
    </font>
    <font>
      <b/>
      <sz val="16.0"/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u/>
      <color theme="1"/>
      <name val="Arial"/>
      <scheme val="minor"/>
    </font>
    <font>
      <color theme="1"/>
      <name val="Arial"/>
      <scheme val="minor"/>
    </font>
    <font/>
    <font>
      <b/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00FF00"/>
        <bgColor rgb="FF00FF00"/>
      </patternFill>
    </fill>
  </fills>
  <borders count="18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Font="1"/>
    <xf borderId="1" fillId="0" fontId="5" numFmtId="0" xfId="0" applyAlignment="1" applyBorder="1" applyFont="1">
      <alignment readingOrder="0"/>
    </xf>
    <xf borderId="2" fillId="2" fontId="5" numFmtId="164" xfId="0" applyAlignment="1" applyBorder="1" applyFill="1" applyFont="1" applyNumberFormat="1">
      <alignment readingOrder="0"/>
    </xf>
    <xf borderId="3" fillId="0" fontId="5" numFmtId="0" xfId="0" applyAlignment="1" applyBorder="1" applyFont="1">
      <alignment readingOrder="0"/>
    </xf>
    <xf borderId="4" fillId="2" fontId="5" numFmtId="165" xfId="0" applyAlignment="1" applyBorder="1" applyFont="1" applyNumberFormat="1">
      <alignment readingOrder="0"/>
    </xf>
    <xf borderId="4" fillId="0" fontId="5" numFmtId="164" xfId="0" applyBorder="1" applyFont="1" applyNumberFormat="1"/>
    <xf borderId="4" fillId="2" fontId="5" numFmtId="166" xfId="0" applyAlignment="1" applyBorder="1" applyFont="1" applyNumberFormat="1">
      <alignment readingOrder="0"/>
    </xf>
    <xf borderId="4" fillId="2" fontId="5" numFmtId="164" xfId="0" applyAlignment="1" applyBorder="1" applyFont="1" applyNumberFormat="1">
      <alignment readingOrder="0"/>
    </xf>
    <xf borderId="5" fillId="3" fontId="2" numFmtId="0" xfId="0" applyAlignment="1" applyBorder="1" applyFill="1" applyFont="1">
      <alignment readingOrder="0"/>
    </xf>
    <xf borderId="6" fillId="3" fontId="2" numFmtId="1" xfId="0" applyBorder="1" applyFont="1" applyNumberFormat="1"/>
    <xf borderId="5" fillId="2" fontId="2" numFmtId="0" xfId="0" applyAlignment="1" applyBorder="1" applyFont="1">
      <alignment horizontal="center" readingOrder="0"/>
    </xf>
    <xf borderId="6" fillId="0" fontId="6" numFmtId="0" xfId="0" applyBorder="1" applyFont="1"/>
    <xf borderId="0" fillId="0" fontId="2" numFmtId="0" xfId="0" applyAlignment="1" applyFont="1">
      <alignment horizontal="center" readingOrder="0"/>
    </xf>
    <xf borderId="7" fillId="0" fontId="5" numFmtId="0" xfId="0" applyAlignment="1" applyBorder="1" applyFont="1">
      <alignment horizontal="center" readingOrder="0"/>
    </xf>
    <xf borderId="7" fillId="0" fontId="5" numFmtId="1" xfId="0" applyAlignment="1" applyBorder="1" applyFont="1" applyNumberFormat="1">
      <alignment horizontal="center" readingOrder="0"/>
    </xf>
    <xf borderId="7" fillId="2" fontId="5" numFmtId="1" xfId="0" applyAlignment="1" applyBorder="1" applyFont="1" applyNumberFormat="1">
      <alignment horizontal="center" readingOrder="0"/>
    </xf>
    <xf borderId="7" fillId="0" fontId="5" numFmtId="1" xfId="0" applyAlignment="1" applyBorder="1" applyFont="1" applyNumberFormat="1">
      <alignment horizontal="center"/>
    </xf>
    <xf borderId="7" fillId="2" fontId="5" numFmtId="9" xfId="0" applyAlignment="1" applyBorder="1" applyFont="1" applyNumberFormat="1">
      <alignment horizontal="center" readingOrder="0"/>
    </xf>
    <xf borderId="0" fillId="0" fontId="5" numFmtId="0" xfId="0" applyAlignment="1" applyFont="1">
      <alignment readingOrder="0"/>
    </xf>
    <xf borderId="7" fillId="0" fontId="5" numFmtId="165" xfId="0" applyAlignment="1" applyBorder="1" applyFont="1" applyNumberFormat="1">
      <alignment horizontal="center"/>
    </xf>
    <xf borderId="0" fillId="0" fontId="2" numFmtId="0" xfId="0" applyAlignment="1" applyFont="1">
      <alignment horizontal="right" readingOrder="0"/>
    </xf>
    <xf borderId="8" fillId="2" fontId="7" numFmtId="0" xfId="0" applyAlignment="1" applyBorder="1" applyFont="1">
      <alignment readingOrder="0"/>
    </xf>
    <xf borderId="9" fillId="2" fontId="7" numFmtId="0" xfId="0" applyAlignment="1" applyBorder="1" applyFont="1">
      <alignment readingOrder="0"/>
    </xf>
    <xf borderId="10" fillId="2" fontId="7" numFmtId="0" xfId="0" applyAlignment="1" applyBorder="1" applyFont="1">
      <alignment readingOrder="0"/>
    </xf>
    <xf borderId="0" fillId="0" fontId="2" numFmtId="0" xfId="0" applyAlignment="1" applyFont="1">
      <alignment horizontal="right"/>
    </xf>
    <xf borderId="7" fillId="0" fontId="5" numFmtId="0" xfId="0" applyAlignment="1" applyBorder="1" applyFont="1">
      <alignment readingOrder="0"/>
    </xf>
    <xf borderId="7" fillId="2" fontId="5" numFmtId="10" xfId="0" applyAlignment="1" applyBorder="1" applyFont="1" applyNumberFormat="1">
      <alignment readingOrder="0"/>
    </xf>
    <xf borderId="7" fillId="0" fontId="5" numFmtId="0" xfId="0" applyBorder="1" applyFont="1"/>
    <xf borderId="11" fillId="0" fontId="5" numFmtId="0" xfId="0" applyAlignment="1" applyBorder="1" applyFont="1">
      <alignment readingOrder="0"/>
    </xf>
    <xf borderId="11" fillId="2" fontId="5" numFmtId="10" xfId="0" applyAlignment="1" applyBorder="1" applyFont="1" applyNumberFormat="1">
      <alignment readingOrder="0"/>
    </xf>
    <xf borderId="11" fillId="0" fontId="5" numFmtId="0" xfId="0" applyBorder="1" applyFont="1"/>
    <xf borderId="12" fillId="0" fontId="2" numFmtId="0" xfId="0" applyAlignment="1" applyBorder="1" applyFont="1">
      <alignment readingOrder="0"/>
    </xf>
    <xf borderId="13" fillId="0" fontId="2" numFmtId="10" xfId="0" applyBorder="1" applyFont="1" applyNumberFormat="1"/>
    <xf borderId="13" fillId="0" fontId="2" numFmtId="0" xfId="0" applyBorder="1" applyFont="1"/>
    <xf borderId="7" fillId="2" fontId="5" numFmtId="0" xfId="0" applyAlignment="1" applyBorder="1" applyFont="1">
      <alignment readingOrder="0"/>
    </xf>
    <xf borderId="7" fillId="2" fontId="5" numFmtId="9" xfId="0" applyAlignment="1" applyBorder="1" applyFont="1" applyNumberFormat="1">
      <alignment readingOrder="0"/>
    </xf>
    <xf borderId="7" fillId="2" fontId="5" numFmtId="166" xfId="0" applyAlignment="1" applyBorder="1" applyFont="1" applyNumberFormat="1">
      <alignment readingOrder="0"/>
    </xf>
    <xf borderId="0" fillId="3" fontId="2" numFmtId="0" xfId="0" applyAlignment="1" applyFont="1">
      <alignment readingOrder="0"/>
    </xf>
    <xf borderId="0" fillId="3" fontId="2" numFmtId="0" xfId="0" applyFont="1"/>
    <xf borderId="7" fillId="3" fontId="2" numFmtId="0" xfId="0" applyBorder="1" applyFont="1"/>
    <xf borderId="7" fillId="3" fontId="2" numFmtId="1" xfId="0" applyBorder="1" applyFont="1" applyNumberFormat="1"/>
    <xf borderId="0" fillId="2" fontId="5" numFmtId="9" xfId="0" applyAlignment="1" applyFont="1" applyNumberFormat="1">
      <alignment readingOrder="0"/>
    </xf>
    <xf borderId="8" fillId="0" fontId="7" numFmtId="0" xfId="0" applyAlignment="1" applyBorder="1" applyFont="1">
      <alignment readingOrder="0"/>
    </xf>
    <xf borderId="9" fillId="0" fontId="7" numFmtId="0" xfId="0" applyAlignment="1" applyBorder="1" applyFont="1">
      <alignment readingOrder="0"/>
    </xf>
    <xf borderId="10" fillId="0" fontId="7" numFmtId="0" xfId="0" applyAlignment="1" applyBorder="1" applyFont="1">
      <alignment readingOrder="0"/>
    </xf>
    <xf borderId="7" fillId="0" fontId="5" numFmtId="10" xfId="0" applyAlignment="1" applyBorder="1" applyFont="1" applyNumberFormat="1">
      <alignment readingOrder="0"/>
    </xf>
    <xf borderId="14" fillId="0" fontId="5" numFmtId="0" xfId="0" applyAlignment="1" applyBorder="1" applyFont="1">
      <alignment readingOrder="0"/>
    </xf>
    <xf borderId="15" fillId="0" fontId="5" numFmtId="1" xfId="0" applyBorder="1" applyFont="1" applyNumberFormat="1"/>
    <xf borderId="16" fillId="0" fontId="5" numFmtId="0" xfId="0" applyAlignment="1" applyBorder="1" applyFont="1">
      <alignment readingOrder="0"/>
    </xf>
    <xf borderId="16" fillId="0" fontId="5" numFmtId="10" xfId="0" applyAlignment="1" applyBorder="1" applyFont="1" applyNumberFormat="1">
      <alignment readingOrder="0"/>
    </xf>
    <xf borderId="16" fillId="0" fontId="5" numFmtId="0" xfId="0" applyBorder="1" applyFont="1"/>
    <xf borderId="17" fillId="0" fontId="2" numFmtId="0" xfId="0" applyAlignment="1" applyBorder="1" applyFont="1">
      <alignment readingOrder="0"/>
    </xf>
    <xf borderId="17" fillId="0" fontId="2" numFmtId="10" xfId="0" applyBorder="1" applyFont="1" applyNumberFormat="1"/>
    <xf borderId="17" fillId="0" fontId="2" numFmtId="0" xfId="0" applyBorder="1" applyFont="1"/>
    <xf borderId="0" fillId="0" fontId="5" numFmtId="9" xfId="0" applyAlignment="1" applyFont="1" applyNumberFormat="1">
      <alignment readingOrder="0"/>
    </xf>
    <xf borderId="0" fillId="0" fontId="5" numFmtId="0" xfId="0" applyFont="1"/>
    <xf borderId="0" fillId="0" fontId="5" numFmtId="166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4">
      <c r="B4" s="2" t="s">
        <v>1</v>
      </c>
    </row>
    <row r="5">
      <c r="B5" s="3"/>
    </row>
    <row r="6">
      <c r="B6" s="2" t="s">
        <v>2</v>
      </c>
    </row>
    <row r="7">
      <c r="B7" s="3"/>
    </row>
    <row r="8">
      <c r="B8" s="2" t="s">
        <v>3</v>
      </c>
    </row>
    <row r="9">
      <c r="B9" s="2" t="s">
        <v>4</v>
      </c>
    </row>
    <row r="10">
      <c r="B10" s="2" t="s">
        <v>5</v>
      </c>
    </row>
    <row r="11">
      <c r="B11" s="3"/>
    </row>
    <row r="12">
      <c r="B12" s="2" t="s">
        <v>6</v>
      </c>
    </row>
    <row r="13">
      <c r="B13" s="2" t="s">
        <v>7</v>
      </c>
    </row>
    <row r="14">
      <c r="B14" s="2" t="s">
        <v>8</v>
      </c>
    </row>
    <row r="15">
      <c r="B15" s="2" t="s">
        <v>9</v>
      </c>
    </row>
    <row r="16">
      <c r="B16" s="2" t="s">
        <v>10</v>
      </c>
    </row>
    <row r="17">
      <c r="B17" s="2" t="s">
        <v>11</v>
      </c>
    </row>
    <row r="18">
      <c r="B18" s="2" t="s">
        <v>12</v>
      </c>
    </row>
    <row r="19">
      <c r="B19" s="2" t="s">
        <v>13</v>
      </c>
    </row>
    <row r="20">
      <c r="B20" s="3"/>
    </row>
    <row r="21">
      <c r="B21" s="2" t="s">
        <v>14</v>
      </c>
    </row>
    <row r="22">
      <c r="B22" s="2" t="s">
        <v>15</v>
      </c>
    </row>
    <row r="23">
      <c r="B23" s="2" t="s">
        <v>8</v>
      </c>
    </row>
    <row r="24">
      <c r="B24" s="2" t="s">
        <v>16</v>
      </c>
    </row>
    <row r="25">
      <c r="B25" s="2" t="s">
        <v>17</v>
      </c>
    </row>
    <row r="26">
      <c r="B26" s="2" t="s">
        <v>18</v>
      </c>
    </row>
    <row r="27">
      <c r="B27" s="2" t="s">
        <v>19</v>
      </c>
    </row>
    <row r="28">
      <c r="B28" s="3"/>
    </row>
    <row r="29">
      <c r="B29" s="2" t="s">
        <v>20</v>
      </c>
    </row>
    <row r="30">
      <c r="B30" s="2" t="s">
        <v>21</v>
      </c>
    </row>
    <row r="31">
      <c r="B31" s="2" t="s">
        <v>8</v>
      </c>
    </row>
    <row r="32">
      <c r="B32" s="2" t="s">
        <v>22</v>
      </c>
    </row>
    <row r="33">
      <c r="B33" s="2" t="s">
        <v>23</v>
      </c>
    </row>
    <row r="34">
      <c r="B34" s="2" t="s">
        <v>24</v>
      </c>
    </row>
    <row r="35">
      <c r="B35" s="3"/>
    </row>
    <row r="36">
      <c r="B36" s="2" t="s">
        <v>25</v>
      </c>
    </row>
    <row r="37">
      <c r="B37" s="2" t="s">
        <v>26</v>
      </c>
    </row>
    <row r="38">
      <c r="B38" s="2" t="s">
        <v>8</v>
      </c>
    </row>
    <row r="39">
      <c r="B39" s="2" t="s">
        <v>27</v>
      </c>
    </row>
    <row r="40">
      <c r="B40" s="2" t="s">
        <v>28</v>
      </c>
    </row>
    <row r="41">
      <c r="B41" s="2" t="s">
        <v>29</v>
      </c>
    </row>
    <row r="42">
      <c r="B42" s="2" t="s">
        <v>30</v>
      </c>
    </row>
    <row r="43">
      <c r="B43" s="2" t="s">
        <v>31</v>
      </c>
    </row>
    <row r="44">
      <c r="B44" s="3"/>
    </row>
    <row r="45">
      <c r="B45" s="2" t="s">
        <v>32</v>
      </c>
    </row>
    <row r="46">
      <c r="B46" s="2" t="s">
        <v>33</v>
      </c>
    </row>
    <row r="47">
      <c r="B47" s="2" t="s">
        <v>34</v>
      </c>
    </row>
    <row r="48">
      <c r="B48" s="2" t="s">
        <v>35</v>
      </c>
    </row>
    <row r="49">
      <c r="B49" s="3"/>
    </row>
    <row r="50">
      <c r="B50" s="2" t="s">
        <v>36</v>
      </c>
    </row>
    <row r="51">
      <c r="B51" s="3"/>
    </row>
    <row r="52">
      <c r="B52" s="2" t="s">
        <v>37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0"/>
    <col customWidth="1" min="4" max="4" width="11.75"/>
    <col customWidth="1" min="5" max="5" width="19.0"/>
  </cols>
  <sheetData>
    <row r="1">
      <c r="A1" s="4" t="s">
        <v>38</v>
      </c>
    </row>
    <row r="6">
      <c r="C6" s="3"/>
      <c r="D6" s="3"/>
      <c r="F6" s="3"/>
    </row>
    <row r="7">
      <c r="B7" s="5" t="s">
        <v>39</v>
      </c>
      <c r="C7" s="6"/>
      <c r="D7" s="6"/>
      <c r="E7" s="5" t="s">
        <v>40</v>
      </c>
    </row>
    <row r="8">
      <c r="B8" s="7" t="s">
        <v>41</v>
      </c>
      <c r="C8" s="8">
        <v>1.0E7</v>
      </c>
      <c r="E8" s="7" t="s">
        <v>41</v>
      </c>
      <c r="F8" s="8">
        <v>1.0E7</v>
      </c>
    </row>
    <row r="9">
      <c r="B9" s="9" t="s">
        <v>42</v>
      </c>
      <c r="C9" s="10">
        <v>6.0</v>
      </c>
      <c r="E9" s="9" t="s">
        <v>42</v>
      </c>
      <c r="F9" s="10">
        <v>5.0</v>
      </c>
    </row>
    <row r="10">
      <c r="B10" s="9" t="s">
        <v>43</v>
      </c>
      <c r="C10" s="11">
        <f>C8/C9</f>
        <v>1666666.667</v>
      </c>
      <c r="E10" s="9" t="s">
        <v>43</v>
      </c>
      <c r="F10" s="11">
        <f>F8/F9</f>
        <v>2000000</v>
      </c>
    </row>
    <row r="11">
      <c r="B11" s="9" t="s">
        <v>44</v>
      </c>
      <c r="C11" s="12">
        <v>0.15</v>
      </c>
      <c r="E11" s="9" t="s">
        <v>44</v>
      </c>
      <c r="F11" s="12">
        <v>0.1</v>
      </c>
    </row>
    <row r="12">
      <c r="B12" s="9" t="s">
        <v>45</v>
      </c>
      <c r="C12" s="11">
        <f>C10/C11</f>
        <v>11111111.11</v>
      </c>
      <c r="E12" s="9" t="s">
        <v>45</v>
      </c>
      <c r="F12" s="11">
        <f>F10/F11</f>
        <v>20000000</v>
      </c>
    </row>
    <row r="13">
      <c r="B13" s="9" t="s">
        <v>46</v>
      </c>
      <c r="C13" s="13">
        <v>55000.0</v>
      </c>
      <c r="E13" s="9" t="s">
        <v>46</v>
      </c>
      <c r="F13" s="13">
        <v>100000.0</v>
      </c>
    </row>
    <row r="14">
      <c r="B14" s="14" t="s">
        <v>47</v>
      </c>
      <c r="C14" s="15">
        <f>C12/C13</f>
        <v>202.020202</v>
      </c>
      <c r="E14" s="14" t="s">
        <v>47</v>
      </c>
      <c r="F14" s="15">
        <f>F12/F13</f>
        <v>200</v>
      </c>
    </row>
    <row r="18">
      <c r="B18" s="16" t="s">
        <v>48</v>
      </c>
      <c r="C18" s="17"/>
    </row>
  </sheetData>
  <mergeCells count="1">
    <mergeCell ref="B18:C1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5"/>
  </cols>
  <sheetData>
    <row r="1">
      <c r="A1" s="4" t="s">
        <v>49</v>
      </c>
    </row>
    <row r="5">
      <c r="A5" s="18" t="s">
        <v>50</v>
      </c>
      <c r="B5" s="18" t="s">
        <v>51</v>
      </c>
      <c r="C5" s="18" t="s">
        <v>52</v>
      </c>
      <c r="D5" s="18" t="s">
        <v>53</v>
      </c>
      <c r="E5" s="18" t="s">
        <v>54</v>
      </c>
    </row>
    <row r="6">
      <c r="A6" s="19">
        <v>1.0</v>
      </c>
      <c r="B6" s="20">
        <v>0.0</v>
      </c>
      <c r="C6" s="21">
        <v>36.0</v>
      </c>
      <c r="D6" s="21">
        <v>3.0</v>
      </c>
      <c r="E6" s="20">
        <f t="shared" ref="E6:E10" si="1">B6+C6-D6</f>
        <v>33</v>
      </c>
    </row>
    <row r="7">
      <c r="A7" s="19">
        <v>2.0</v>
      </c>
      <c r="B7" s="22">
        <f t="shared" ref="B7:B10" si="2">E6</f>
        <v>33</v>
      </c>
      <c r="C7" s="21">
        <v>48.0</v>
      </c>
      <c r="D7" s="20">
        <f t="shared" ref="D7:D9" si="3">ROUND((E6+C7)*$D$12,0)
</f>
        <v>8</v>
      </c>
      <c r="E7" s="22">
        <f t="shared" si="1"/>
        <v>73</v>
      </c>
    </row>
    <row r="8">
      <c r="A8" s="19">
        <v>3.0</v>
      </c>
      <c r="B8" s="22">
        <f t="shared" si="2"/>
        <v>73</v>
      </c>
      <c r="C8" s="21">
        <v>60.0</v>
      </c>
      <c r="D8" s="20">
        <f t="shared" si="3"/>
        <v>13</v>
      </c>
      <c r="E8" s="22">
        <f t="shared" si="1"/>
        <v>120</v>
      </c>
    </row>
    <row r="9">
      <c r="A9" s="19">
        <v>4.0</v>
      </c>
      <c r="B9" s="22">
        <f t="shared" si="2"/>
        <v>120</v>
      </c>
      <c r="C9" s="21">
        <v>60.0</v>
      </c>
      <c r="D9" s="20">
        <f t="shared" si="3"/>
        <v>18</v>
      </c>
      <c r="E9" s="22">
        <f t="shared" si="1"/>
        <v>162</v>
      </c>
    </row>
    <row r="10">
      <c r="A10" s="19">
        <v>5.0</v>
      </c>
      <c r="B10" s="22">
        <f t="shared" si="2"/>
        <v>162</v>
      </c>
      <c r="C10" s="21">
        <v>60.0</v>
      </c>
      <c r="D10" s="21">
        <v>20.0</v>
      </c>
      <c r="E10" s="22">
        <f t="shared" si="1"/>
        <v>202</v>
      </c>
    </row>
    <row r="12">
      <c r="D12" s="23">
        <v>0.1</v>
      </c>
      <c r="E12" s="24" t="s">
        <v>55</v>
      </c>
    </row>
    <row r="16">
      <c r="B16" s="16" t="s">
        <v>48</v>
      </c>
      <c r="C16" s="17"/>
    </row>
  </sheetData>
  <mergeCells count="1">
    <mergeCell ref="B16:C16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3.38"/>
  </cols>
  <sheetData>
    <row r="1">
      <c r="A1" s="4" t="s">
        <v>56</v>
      </c>
    </row>
    <row r="4">
      <c r="B4" s="18" t="s">
        <v>50</v>
      </c>
      <c r="C4" s="18" t="s">
        <v>52</v>
      </c>
      <c r="D4" s="18" t="s">
        <v>57</v>
      </c>
    </row>
    <row r="5">
      <c r="B5" s="19">
        <v>1.0</v>
      </c>
      <c r="C5" s="21">
        <v>36.0</v>
      </c>
      <c r="D5" s="25">
        <f t="shared" ref="D5:D9" si="1">C5/12</f>
        <v>3</v>
      </c>
    </row>
    <row r="6">
      <c r="B6" s="19">
        <v>2.0</v>
      </c>
      <c r="C6" s="21">
        <v>48.0</v>
      </c>
      <c r="D6" s="25">
        <f t="shared" si="1"/>
        <v>4</v>
      </c>
    </row>
    <row r="7">
      <c r="B7" s="19">
        <v>3.0</v>
      </c>
      <c r="C7" s="21">
        <v>60.0</v>
      </c>
      <c r="D7" s="25">
        <f t="shared" si="1"/>
        <v>5</v>
      </c>
    </row>
    <row r="8">
      <c r="B8" s="19">
        <v>4.0</v>
      </c>
      <c r="C8" s="21">
        <v>60.0</v>
      </c>
      <c r="D8" s="25">
        <f t="shared" si="1"/>
        <v>5</v>
      </c>
    </row>
    <row r="9">
      <c r="B9" s="19">
        <v>5.0</v>
      </c>
      <c r="C9" s="21">
        <v>60.0</v>
      </c>
      <c r="D9" s="25">
        <f t="shared" si="1"/>
        <v>5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3.75"/>
  </cols>
  <sheetData>
    <row r="1">
      <c r="A1" s="4" t="s">
        <v>58</v>
      </c>
    </row>
    <row r="5">
      <c r="B5" s="3"/>
      <c r="C5" s="26" t="s">
        <v>59</v>
      </c>
      <c r="D5" s="27">
        <v>36.0</v>
      </c>
      <c r="E5" s="28">
        <v>48.0</v>
      </c>
      <c r="F5" s="29">
        <v>60.0</v>
      </c>
    </row>
    <row r="8">
      <c r="B8" s="2" t="s">
        <v>60</v>
      </c>
      <c r="C8" s="30"/>
      <c r="D8" s="18" t="s">
        <v>61</v>
      </c>
      <c r="E8" s="18" t="s">
        <v>62</v>
      </c>
      <c r="F8" s="18" t="s">
        <v>63</v>
      </c>
    </row>
    <row r="9">
      <c r="B9" s="31" t="s">
        <v>64</v>
      </c>
      <c r="C9" s="32">
        <v>0.5</v>
      </c>
      <c r="D9" s="33">
        <f t="shared" ref="D9:D14" si="1">ROUND(D$5 * C9, 0)
</f>
        <v>18</v>
      </c>
      <c r="E9" s="33">
        <f t="shared" ref="E9:E14" si="2">ROUND(E$5 * C9, 0)
</f>
        <v>24</v>
      </c>
      <c r="F9" s="33">
        <f t="shared" ref="F9:F14" si="3">ROUND(F$5 * C9, 0)
</f>
        <v>30</v>
      </c>
    </row>
    <row r="10">
      <c r="B10" s="31" t="s">
        <v>65</v>
      </c>
      <c r="C10" s="32">
        <v>0.15</v>
      </c>
      <c r="D10" s="33">
        <f t="shared" si="1"/>
        <v>5</v>
      </c>
      <c r="E10" s="33">
        <f t="shared" si="2"/>
        <v>7</v>
      </c>
      <c r="F10" s="33">
        <f t="shared" si="3"/>
        <v>9</v>
      </c>
    </row>
    <row r="11">
      <c r="B11" s="31" t="s">
        <v>66</v>
      </c>
      <c r="C11" s="32">
        <v>0.1</v>
      </c>
      <c r="D11" s="33">
        <f t="shared" si="1"/>
        <v>4</v>
      </c>
      <c r="E11" s="33">
        <f t="shared" si="2"/>
        <v>5</v>
      </c>
      <c r="F11" s="33">
        <f t="shared" si="3"/>
        <v>6</v>
      </c>
    </row>
    <row r="12">
      <c r="B12" s="31" t="s">
        <v>67</v>
      </c>
      <c r="C12" s="32">
        <v>0.1</v>
      </c>
      <c r="D12" s="33">
        <f t="shared" si="1"/>
        <v>4</v>
      </c>
      <c r="E12" s="33">
        <f t="shared" si="2"/>
        <v>5</v>
      </c>
      <c r="F12" s="33">
        <f t="shared" si="3"/>
        <v>6</v>
      </c>
    </row>
    <row r="13">
      <c r="B13" s="31" t="s">
        <v>68</v>
      </c>
      <c r="C13" s="32">
        <v>0.1</v>
      </c>
      <c r="D13" s="33">
        <f t="shared" si="1"/>
        <v>4</v>
      </c>
      <c r="E13" s="33">
        <f t="shared" si="2"/>
        <v>5</v>
      </c>
      <c r="F13" s="33">
        <f t="shared" si="3"/>
        <v>6</v>
      </c>
    </row>
    <row r="14">
      <c r="B14" s="34" t="s">
        <v>69</v>
      </c>
      <c r="C14" s="35">
        <v>0.05</v>
      </c>
      <c r="D14" s="36">
        <f t="shared" si="1"/>
        <v>2</v>
      </c>
      <c r="E14" s="36">
        <f t="shared" si="2"/>
        <v>2</v>
      </c>
      <c r="F14" s="36">
        <f t="shared" si="3"/>
        <v>3</v>
      </c>
    </row>
    <row r="15">
      <c r="B15" s="37" t="s">
        <v>70</v>
      </c>
      <c r="C15" s="38">
        <f t="shared" ref="C15:F15" si="4">SUM(C9:C14)</f>
        <v>1</v>
      </c>
      <c r="D15" s="39">
        <f t="shared" si="4"/>
        <v>37</v>
      </c>
      <c r="E15" s="39">
        <f t="shared" si="4"/>
        <v>48</v>
      </c>
      <c r="F15" s="39">
        <f t="shared" si="4"/>
        <v>60</v>
      </c>
    </row>
    <row r="18">
      <c r="B18" s="5" t="s">
        <v>71</v>
      </c>
      <c r="F18" s="5" t="s">
        <v>72</v>
      </c>
    </row>
    <row r="19">
      <c r="B19" s="24" t="s">
        <v>73</v>
      </c>
      <c r="D19" s="40">
        <v>18.0</v>
      </c>
      <c r="F19" s="24" t="s">
        <v>74</v>
      </c>
      <c r="H19" s="40">
        <v>5.0</v>
      </c>
    </row>
    <row r="20">
      <c r="B20" s="24" t="s">
        <v>75</v>
      </c>
      <c r="D20" s="41">
        <v>0.25</v>
      </c>
      <c r="F20" s="24" t="s">
        <v>75</v>
      </c>
      <c r="H20" s="41">
        <v>0.25</v>
      </c>
    </row>
    <row r="21">
      <c r="B21" s="24" t="s">
        <v>76</v>
      </c>
      <c r="D21" s="33">
        <f>D19/D20</f>
        <v>72</v>
      </c>
      <c r="F21" s="24" t="s">
        <v>77</v>
      </c>
      <c r="H21" s="33">
        <f>H19/H20</f>
        <v>20</v>
      </c>
    </row>
    <row r="22">
      <c r="B22" s="24" t="s">
        <v>78</v>
      </c>
      <c r="D22" s="42">
        <v>0.01</v>
      </c>
      <c r="F22" s="24" t="s">
        <v>79</v>
      </c>
      <c r="H22" s="41">
        <v>0.25</v>
      </c>
    </row>
    <row r="23">
      <c r="B23" s="24" t="s">
        <v>80</v>
      </c>
      <c r="D23" s="33">
        <f>D21/D22</f>
        <v>7200</v>
      </c>
      <c r="F23" s="24" t="s">
        <v>81</v>
      </c>
      <c r="H23" s="33">
        <f>H21/H22</f>
        <v>80</v>
      </c>
    </row>
    <row r="24">
      <c r="B24" s="43" t="s">
        <v>82</v>
      </c>
      <c r="C24" s="44"/>
      <c r="D24" s="45">
        <f>D23/12</f>
        <v>600</v>
      </c>
      <c r="F24" s="24" t="s">
        <v>78</v>
      </c>
      <c r="H24" s="42">
        <v>0.01</v>
      </c>
    </row>
    <row r="25">
      <c r="F25" s="24" t="s">
        <v>83</v>
      </c>
      <c r="H25" s="33">
        <f>H23/H24</f>
        <v>8000</v>
      </c>
    </row>
    <row r="26">
      <c r="F26" s="43" t="s">
        <v>84</v>
      </c>
      <c r="G26" s="44"/>
      <c r="H26" s="46">
        <f>H25/12</f>
        <v>666.6666667</v>
      </c>
    </row>
    <row r="28">
      <c r="B28" s="16" t="s">
        <v>48</v>
      </c>
      <c r="C28" s="17"/>
    </row>
  </sheetData>
  <mergeCells count="1">
    <mergeCell ref="B28:C28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  <col customWidth="1" min="5" max="5" width="13.0"/>
    <col customWidth="1" min="9" max="9" width="14.38"/>
  </cols>
  <sheetData>
    <row r="3">
      <c r="D3" s="47">
        <v>0.1</v>
      </c>
    </row>
    <row r="4">
      <c r="A4" s="18" t="s">
        <v>50</v>
      </c>
      <c r="B4" s="18" t="s">
        <v>51</v>
      </c>
      <c r="C4" s="18" t="s">
        <v>52</v>
      </c>
      <c r="D4" s="18" t="s">
        <v>53</v>
      </c>
      <c r="E4" s="18" t="s">
        <v>54</v>
      </c>
      <c r="F4" s="3"/>
      <c r="H4" s="18" t="s">
        <v>50</v>
      </c>
      <c r="I4" s="18" t="s">
        <v>52</v>
      </c>
      <c r="J4" s="18" t="s">
        <v>57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19">
        <v>1.0</v>
      </c>
      <c r="B5" s="20">
        <v>0.0</v>
      </c>
      <c r="C5" s="21">
        <v>36.0</v>
      </c>
      <c r="D5" s="21">
        <v>3.0</v>
      </c>
      <c r="E5" s="20">
        <f t="shared" ref="E5:E9" si="1">B5+C5-D5</f>
        <v>33</v>
      </c>
      <c r="H5" s="19">
        <v>1.0</v>
      </c>
      <c r="I5" s="21">
        <v>36.0</v>
      </c>
      <c r="J5" s="25">
        <f t="shared" ref="J5:J9" si="2">C5/12</f>
        <v>3</v>
      </c>
    </row>
    <row r="6">
      <c r="A6" s="19">
        <v>2.0</v>
      </c>
      <c r="B6" s="22">
        <f t="shared" ref="B6:B9" si="3">E5</f>
        <v>33</v>
      </c>
      <c r="C6" s="21">
        <v>48.0</v>
      </c>
      <c r="D6" s="20">
        <f t="shared" ref="D6:D8" si="4">ROUND((E5+C6)*$D$3,0)
</f>
        <v>8</v>
      </c>
      <c r="E6" s="22">
        <f t="shared" si="1"/>
        <v>73</v>
      </c>
      <c r="H6" s="19">
        <v>2.0</v>
      </c>
      <c r="I6" s="21">
        <v>48.0</v>
      </c>
      <c r="J6" s="25">
        <f t="shared" si="2"/>
        <v>4</v>
      </c>
    </row>
    <row r="7">
      <c r="A7" s="19">
        <v>3.0</v>
      </c>
      <c r="B7" s="22">
        <f t="shared" si="3"/>
        <v>73</v>
      </c>
      <c r="C7" s="21">
        <v>60.0</v>
      </c>
      <c r="D7" s="20">
        <f t="shared" si="4"/>
        <v>13</v>
      </c>
      <c r="E7" s="22">
        <f t="shared" si="1"/>
        <v>120</v>
      </c>
      <c r="H7" s="19">
        <v>3.0</v>
      </c>
      <c r="I7" s="21">
        <v>60.0</v>
      </c>
      <c r="J7" s="25">
        <f t="shared" si="2"/>
        <v>5</v>
      </c>
    </row>
    <row r="8">
      <c r="A8" s="19">
        <v>4.0</v>
      </c>
      <c r="B8" s="22">
        <f t="shared" si="3"/>
        <v>120</v>
      </c>
      <c r="C8" s="21">
        <v>60.0</v>
      </c>
      <c r="D8" s="20">
        <f t="shared" si="4"/>
        <v>18</v>
      </c>
      <c r="E8" s="22">
        <f t="shared" si="1"/>
        <v>162</v>
      </c>
      <c r="H8" s="19">
        <v>4.0</v>
      </c>
      <c r="I8" s="21">
        <v>60.0</v>
      </c>
      <c r="J8" s="25">
        <f t="shared" si="2"/>
        <v>5</v>
      </c>
    </row>
    <row r="9">
      <c r="A9" s="19">
        <v>5.0</v>
      </c>
      <c r="B9" s="22">
        <f t="shared" si="3"/>
        <v>162</v>
      </c>
      <c r="C9" s="21">
        <v>60.0</v>
      </c>
      <c r="D9" s="21">
        <v>20.0</v>
      </c>
      <c r="E9" s="22">
        <f t="shared" si="1"/>
        <v>202</v>
      </c>
      <c r="H9" s="19">
        <v>5.0</v>
      </c>
      <c r="I9" s="21">
        <v>60.0</v>
      </c>
      <c r="J9" s="25">
        <f t="shared" si="2"/>
        <v>5</v>
      </c>
    </row>
    <row r="12">
      <c r="A12" s="3"/>
      <c r="C12" s="3"/>
      <c r="D12" s="3"/>
      <c r="F12" s="3"/>
      <c r="G12" s="3"/>
      <c r="H12" s="3"/>
      <c r="I12" s="26" t="s">
        <v>59</v>
      </c>
      <c r="J12" s="48">
        <v>36.0</v>
      </c>
      <c r="K12" s="49">
        <v>48.0</v>
      </c>
      <c r="L12" s="50">
        <v>60.0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B13" s="5" t="s">
        <v>39</v>
      </c>
      <c r="C13" s="6"/>
      <c r="D13" s="6"/>
      <c r="E13" s="5" t="s">
        <v>40</v>
      </c>
    </row>
    <row r="14">
      <c r="B14" s="7" t="s">
        <v>41</v>
      </c>
      <c r="C14" s="8">
        <v>1.0E7</v>
      </c>
      <c r="E14" s="7" t="s">
        <v>41</v>
      </c>
      <c r="F14" s="8">
        <v>1.0E7</v>
      </c>
    </row>
    <row r="15">
      <c r="B15" s="9" t="s">
        <v>42</v>
      </c>
      <c r="C15" s="10">
        <v>6.0</v>
      </c>
      <c r="E15" s="9" t="s">
        <v>42</v>
      </c>
      <c r="F15" s="10">
        <v>5.0</v>
      </c>
      <c r="H15" s="2" t="s">
        <v>60</v>
      </c>
      <c r="I15" s="3"/>
      <c r="J15" s="18" t="s">
        <v>61</v>
      </c>
      <c r="K15" s="18" t="s">
        <v>62</v>
      </c>
      <c r="L15" s="18" t="s">
        <v>63</v>
      </c>
    </row>
    <row r="16">
      <c r="B16" s="9" t="s">
        <v>43</v>
      </c>
      <c r="C16" s="11">
        <f>C14/C15</f>
        <v>1666666.667</v>
      </c>
      <c r="E16" s="9" t="s">
        <v>43</v>
      </c>
      <c r="F16" s="11">
        <f>F14/F15</f>
        <v>2000000</v>
      </c>
      <c r="H16" s="31" t="s">
        <v>64</v>
      </c>
      <c r="I16" s="51">
        <v>0.5</v>
      </c>
      <c r="J16" s="33">
        <f t="shared" ref="J16:J21" si="5">ROUND($J$12 * I16, 0)
</f>
        <v>18</v>
      </c>
      <c r="K16" s="33">
        <f t="shared" ref="K16:K21" si="6">ROUND($K$12 * I16, 0)
</f>
        <v>24</v>
      </c>
      <c r="L16" s="33">
        <f t="shared" ref="L16:L21" si="7">ROUND($L$12 * I16, 0)
</f>
        <v>30</v>
      </c>
    </row>
    <row r="17">
      <c r="B17" s="9" t="s">
        <v>44</v>
      </c>
      <c r="C17" s="12">
        <v>0.15</v>
      </c>
      <c r="E17" s="9" t="s">
        <v>44</v>
      </c>
      <c r="F17" s="12">
        <v>0.1</v>
      </c>
      <c r="H17" s="31" t="s">
        <v>66</v>
      </c>
      <c r="I17" s="51">
        <v>0.15</v>
      </c>
      <c r="J17" s="33">
        <f t="shared" si="5"/>
        <v>5</v>
      </c>
      <c r="K17" s="33">
        <f t="shared" si="6"/>
        <v>7</v>
      </c>
      <c r="L17" s="33">
        <f t="shared" si="7"/>
        <v>9</v>
      </c>
    </row>
    <row r="18">
      <c r="B18" s="9" t="s">
        <v>45</v>
      </c>
      <c r="C18" s="11">
        <f>C16/C17</f>
        <v>11111111.11</v>
      </c>
      <c r="E18" s="9" t="s">
        <v>45</v>
      </c>
      <c r="F18" s="11">
        <f>F16/F17</f>
        <v>20000000</v>
      </c>
      <c r="H18" s="31" t="s">
        <v>67</v>
      </c>
      <c r="I18" s="51">
        <v>0.1</v>
      </c>
      <c r="J18" s="33">
        <f t="shared" si="5"/>
        <v>4</v>
      </c>
      <c r="K18" s="33">
        <f t="shared" si="6"/>
        <v>5</v>
      </c>
      <c r="L18" s="33">
        <f t="shared" si="7"/>
        <v>6</v>
      </c>
    </row>
    <row r="19">
      <c r="B19" s="9" t="s">
        <v>46</v>
      </c>
      <c r="C19" s="13">
        <v>55000.0</v>
      </c>
      <c r="E19" s="9" t="s">
        <v>46</v>
      </c>
      <c r="F19" s="13">
        <v>100000.0</v>
      </c>
      <c r="H19" s="31" t="s">
        <v>65</v>
      </c>
      <c r="I19" s="51">
        <v>0.05</v>
      </c>
      <c r="J19" s="33">
        <f t="shared" si="5"/>
        <v>2</v>
      </c>
      <c r="K19" s="33">
        <f t="shared" si="6"/>
        <v>2</v>
      </c>
      <c r="L19" s="33">
        <f t="shared" si="7"/>
        <v>3</v>
      </c>
    </row>
    <row r="20">
      <c r="B20" s="52" t="s">
        <v>85</v>
      </c>
      <c r="C20" s="53">
        <f>C18/C19</f>
        <v>202.020202</v>
      </c>
      <c r="E20" s="52" t="s">
        <v>85</v>
      </c>
      <c r="F20" s="53">
        <f>F18/F19</f>
        <v>200</v>
      </c>
      <c r="H20" s="31" t="s">
        <v>68</v>
      </c>
      <c r="I20" s="51">
        <v>0.1</v>
      </c>
      <c r="J20" s="33">
        <f t="shared" si="5"/>
        <v>4</v>
      </c>
      <c r="K20" s="33">
        <f t="shared" si="6"/>
        <v>5</v>
      </c>
      <c r="L20" s="33">
        <f t="shared" si="7"/>
        <v>6</v>
      </c>
    </row>
    <row r="21">
      <c r="H21" s="54" t="s">
        <v>69</v>
      </c>
      <c r="I21" s="55">
        <v>0.1</v>
      </c>
      <c r="J21" s="56">
        <f t="shared" si="5"/>
        <v>4</v>
      </c>
      <c r="K21" s="56">
        <f t="shared" si="6"/>
        <v>5</v>
      </c>
      <c r="L21" s="56">
        <f t="shared" si="7"/>
        <v>6</v>
      </c>
    </row>
    <row r="22">
      <c r="H22" s="57" t="s">
        <v>70</v>
      </c>
      <c r="I22" s="58">
        <f t="shared" ref="I22:L22" si="8">SUM(I16:I21)</f>
        <v>1</v>
      </c>
      <c r="J22" s="59">
        <f t="shared" si="8"/>
        <v>37</v>
      </c>
      <c r="K22" s="59">
        <f t="shared" si="8"/>
        <v>48</v>
      </c>
      <c r="L22" s="59">
        <f t="shared" si="8"/>
        <v>60</v>
      </c>
    </row>
    <row r="26">
      <c r="H26" s="24" t="s">
        <v>86</v>
      </c>
      <c r="J26" s="24">
        <v>18.0</v>
      </c>
    </row>
    <row r="27">
      <c r="H27" s="24" t="s">
        <v>87</v>
      </c>
      <c r="J27" s="60">
        <v>0.25</v>
      </c>
    </row>
    <row r="28">
      <c r="H28" s="24" t="s">
        <v>76</v>
      </c>
      <c r="J28" s="61">
        <f>J26/J27</f>
        <v>72</v>
      </c>
    </row>
    <row r="29">
      <c r="H29" s="24" t="s">
        <v>78</v>
      </c>
      <c r="J29" s="62">
        <v>0.01</v>
      </c>
    </row>
    <row r="30">
      <c r="H30" s="24" t="s">
        <v>80</v>
      </c>
      <c r="J30" s="61">
        <f>J28/J29</f>
        <v>7200</v>
      </c>
    </row>
    <row r="31">
      <c r="H31" s="24" t="s">
        <v>82</v>
      </c>
      <c r="J31" s="61">
        <f>J30/12</f>
        <v>600</v>
      </c>
    </row>
  </sheetData>
  <drawing r:id="rId1"/>
</worksheet>
</file>